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Cartera de Inversiones" sheetId="2" state="visible" r:id="rId2"/>
    <sheet xmlns:r="http://schemas.openxmlformats.org/officeDocument/2006/relationships" name="Movimientos Históricos" sheetId="3" state="visible" r:id="rId3"/>
    <sheet xmlns:r="http://schemas.openxmlformats.org/officeDocument/2006/relationships" name="Objetivos Financiero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DD/MM/YYYY"/>
    <numFmt numFmtId="166" formatCode="#,##0.00 €"/>
    <numFmt numFmtId="167" formatCode="0.00&quot;%&quot;"/>
    <numFmt numFmtId="168" formatCode="#,##0 €"/>
    <numFmt numFmtId="169" formatCode="0.0&quot;%&quot;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  <sz val="11"/>
    </font>
    <font>
      <b val="1"/>
      <color rgb="001E3A8A"/>
      <sz val="12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right" vertical="center"/>
    </xf>
    <xf numFmtId="166" fontId="0" fillId="3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167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right" vertical="center"/>
    </xf>
    <xf numFmtId="166" fontId="4" fillId="4" borderId="1" applyAlignment="1" pivotButton="0" quotePrefix="0" xfId="0">
      <alignment horizontal="right" vertical="center"/>
    </xf>
    <xf numFmtId="167" fontId="4" fillId="4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8" fontId="0" fillId="3" borderId="1" applyAlignment="1" pivotButton="0" quotePrefix="0" xfId="0">
      <alignment horizontal="right" vertical="center"/>
    </xf>
    <xf numFmtId="169" fontId="0" fillId="0" borderId="1" applyAlignment="1" pivotButton="0" quotePrefix="0" xfId="0">
      <alignment horizontal="right" vertical="center"/>
    </xf>
    <xf numFmtId="168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ill>
        <patternFill patternType="solid">
          <fgColor rgb="00D1FAE5"/>
          <bgColor rgb="00D1FAE5"/>
        </patternFill>
      </fill>
    </dxf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Inversión por Tipo de Activo</a:t>
            </a:r>
          </a:p>
        </rich>
      </tx>
    </title>
    <plotArea>
      <pieChart>
        <varyColors val="1"/>
        <ser>
          <idx val="0"/>
          <order val="0"/>
          <tx>
            <strRef>
              <f>'Cartera de Inversiones'!B19</f>
            </strRef>
          </tx>
          <spPr>
            <a:ln xmlns:a="http://schemas.openxmlformats.org/drawingml/2006/main">
              <a:prstDash val="solid"/>
            </a:ln>
          </spPr>
          <cat>
            <numRef>
              <f>'Cartera de Inversiones'!$A$20:$A$24</f>
            </numRef>
          </cat>
          <val>
            <numRef>
              <f>'Cartera de Inversiones'!$B$20:$B$24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Progreso de Objetivos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'Objetivos Financieros'!E3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'Objetivos Financieros'!$A$4:$A$8</f>
            </numRef>
          </cat>
          <val>
            <numRef>
              <f>'Objetivos Financieros'!$E$4:$E$8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Porcentaje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CÓMO USAR ESTA PLANTILLA DE INVERSIONES</t>
        </is>
      </c>
    </row>
    <row r="2">
      <c r="A2" s="2" t="inlineStr"/>
    </row>
    <row r="3">
      <c r="A3" s="2" t="inlineStr">
        <is>
          <t>Bienvenido/a a tu plantilla de gestión de inversiones</t>
        </is>
      </c>
    </row>
    <row r="4">
      <c r="A4" s="2" t="inlineStr"/>
    </row>
    <row r="5">
      <c r="A5" s="3" t="inlineStr">
        <is>
          <t>📊 HOJA 'Cartera de Inversiones':</t>
        </is>
      </c>
    </row>
    <row r="6">
      <c r="A6" s="2" t="inlineStr">
        <is>
          <t xml:space="preserve">   • Las celdas amarillas son para que TÚ las rellenes con tus datos</t>
        </is>
      </c>
    </row>
    <row r="7">
      <c r="A7" s="2" t="inlineStr">
        <is>
          <t xml:space="preserve">   • Las celdas blancas se calculan automáticamente (no las toques)</t>
        </is>
      </c>
    </row>
    <row r="8">
      <c r="A8" s="2" t="inlineStr">
        <is>
          <t xml:space="preserve">   • Actualiza los precios actuales regularmente para ver tu rentabilidad</t>
        </is>
      </c>
    </row>
    <row r="9">
      <c r="A9" s="2" t="inlineStr">
        <is>
          <t xml:space="preserve">   • El resumen por tipo de activo se actualiza automáticamente</t>
        </is>
      </c>
    </row>
    <row r="10">
      <c r="A10" s="2" t="inlineStr"/>
    </row>
    <row r="11">
      <c r="A11" s="3" t="inlineStr">
        <is>
          <t>📝 HOJA 'Movimientos Históricos':</t>
        </is>
      </c>
    </row>
    <row r="12">
      <c r="A12" s="2" t="inlineStr">
        <is>
          <t xml:space="preserve">   • Registra cada compra o venta que hagas</t>
        </is>
      </c>
    </row>
    <row r="13">
      <c r="A13" s="2" t="inlineStr">
        <is>
          <t xml:space="preserve">   • Mantén un historial completo de todas tus operaciones</t>
        </is>
      </c>
    </row>
    <row r="14">
      <c r="A14" s="2" t="inlineStr">
        <is>
          <t xml:space="preserve">   • Las notas te ayudarán a recordar el motivo de cada inversión</t>
        </is>
      </c>
    </row>
    <row r="15">
      <c r="A15" s="2" t="inlineStr"/>
    </row>
    <row r="16">
      <c r="A16" s="3" t="inlineStr">
        <is>
          <t>🎯 HOJA 'Objetivos Financieros':</t>
        </is>
      </c>
    </row>
    <row r="17">
      <c r="A17" s="2" t="inlineStr">
        <is>
          <t xml:space="preserve">   • Define tus metas de inversión a corto, medio y largo plazo</t>
        </is>
      </c>
    </row>
    <row r="18">
      <c r="A18" s="2" t="inlineStr">
        <is>
          <t xml:space="preserve">   • Actualiza el ahorro actual para ver tu progreso visual</t>
        </is>
      </c>
    </row>
    <row r="19">
      <c r="A19" s="2" t="inlineStr">
        <is>
          <t xml:space="preserve">   • La barra de progreso te motiva a seguir ahorrando</t>
        </is>
      </c>
    </row>
    <row r="20">
      <c r="A20" s="2" t="inlineStr"/>
    </row>
    <row r="21">
      <c r="A21" s="3" t="inlineStr">
        <is>
          <t>💡 CONSEJOS:</t>
        </is>
      </c>
    </row>
    <row r="22">
      <c r="A22" s="2" t="inlineStr">
        <is>
          <t xml:space="preserve">   • Diversifica: no pongas todos los huevos en la misma cesta</t>
        </is>
      </c>
    </row>
    <row r="23">
      <c r="A23" s="2" t="inlineStr">
        <is>
          <t xml:space="preserve">   • Invierte solo lo que puedas permitirte perder</t>
        </is>
      </c>
    </row>
    <row r="24">
      <c r="A24" s="2" t="inlineStr">
        <is>
          <t xml:space="preserve">   • Revisa tu cartera al menos una vez al mes</t>
        </is>
      </c>
    </row>
    <row r="25">
      <c r="A25" s="2" t="inlineStr">
        <is>
          <t xml:space="preserve">   • Las rentabilidades pasadas no garantizan rentabilidades futuras</t>
        </is>
      </c>
    </row>
    <row r="26">
      <c r="A26" s="2" t="inlineStr">
        <is>
          <t xml:space="preserve">   • Consulta con un asesor financiero antes de tomar decisiones importantes</t>
        </is>
      </c>
    </row>
    <row r="27">
      <c r="A27" s="2" t="inlineStr"/>
    </row>
    <row r="28">
      <c r="A28" s="3" t="inlineStr">
        <is>
          <t>⚠️ IMPORTANTE:</t>
        </is>
      </c>
    </row>
    <row r="29">
      <c r="A29" s="2" t="inlineStr">
        <is>
          <t xml:space="preserve">   • Esta plantilla es solo para gestión personal, no es asesoramiento financiero</t>
        </is>
      </c>
    </row>
    <row r="30">
      <c r="A30" s="2" t="inlineStr">
        <is>
          <t xml:space="preserve">   • Los datos de ejemplo son ficticios</t>
        </is>
      </c>
    </row>
    <row r="31">
      <c r="A31" s="2" t="inlineStr">
        <is>
          <t xml:space="preserve">   • Elimina los datos de ejemplo y pon los tuyos</t>
        </is>
      </c>
    </row>
  </sheetData>
  <mergeCells count="31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4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13" customWidth="1" min="3" max="3"/>
    <col width="12" customWidth="1" min="4" max="4"/>
    <col width="14" customWidth="1" min="5" max="5"/>
    <col width="15" customWidth="1" min="6" max="6"/>
    <col width="14" customWidth="1" min="7" max="7"/>
    <col width="15" customWidth="1" min="8" max="8"/>
    <col width="16" customWidth="1" min="9" max="9"/>
    <col width="14" customWidth="1" min="10" max="10"/>
    <col width="12" customWidth="1" min="11" max="11"/>
  </cols>
  <sheetData>
    <row r="1">
      <c r="A1" s="1" t="inlineStr">
        <is>
          <t>CARTERA DE INVERSIONES</t>
        </is>
      </c>
    </row>
    <row r="2">
      <c r="A2" s="4" t="inlineStr">
        <is>
          <t>Actualizado: 30/01/2026</t>
        </is>
      </c>
    </row>
    <row r="4">
      <c r="A4" s="5" t="inlineStr">
        <is>
          <t>Tipo de Activo</t>
        </is>
      </c>
      <c r="B4" s="5" t="inlineStr">
        <is>
          <t>Nombre de la Inversión</t>
        </is>
      </c>
      <c r="C4" s="5" t="inlineStr">
        <is>
          <t>Fecha Compra</t>
        </is>
      </c>
      <c r="D4" s="5" t="inlineStr">
        <is>
          <t>Cantidad</t>
        </is>
      </c>
      <c r="E4" s="5" t="inlineStr">
        <is>
          <t>Precio Compra</t>
        </is>
      </c>
      <c r="F4" s="5" t="inlineStr">
        <is>
          <t>Inversión Total</t>
        </is>
      </c>
      <c r="G4" s="5" t="inlineStr">
        <is>
          <t>Precio Actual</t>
        </is>
      </c>
      <c r="H4" s="5" t="inlineStr">
        <is>
          <t>Valor Actual</t>
        </is>
      </c>
      <c r="I4" s="5" t="inlineStr">
        <is>
          <t>Ganancia/Pérdida</t>
        </is>
      </c>
      <c r="J4" s="5" t="inlineStr">
        <is>
          <t>Rentabilidad %</t>
        </is>
      </c>
      <c r="K4" s="5" t="inlineStr">
        <is>
          <t>Estado</t>
        </is>
      </c>
    </row>
    <row r="5">
      <c r="A5" s="6" t="inlineStr">
        <is>
          <t>Acciones</t>
        </is>
      </c>
      <c r="B5" s="6" t="inlineStr">
        <is>
          <t>Iberdrola</t>
        </is>
      </c>
      <c r="C5" s="7" t="n">
        <v>45561.75749147346</v>
      </c>
      <c r="D5" s="8" t="n">
        <v>150</v>
      </c>
      <c r="E5" s="9" t="n">
        <v>11.2</v>
      </c>
      <c r="F5" s="10">
        <f>D5*E5</f>
        <v/>
      </c>
      <c r="G5" s="9" t="n">
        <v>12.35</v>
      </c>
      <c r="H5" s="10">
        <f>D5*G5</f>
        <v/>
      </c>
      <c r="I5" s="10">
        <f>H5-F5</f>
        <v/>
      </c>
      <c r="J5" s="11">
        <f>IF(F5&gt;0,(I5/F5)*100,0)</f>
        <v/>
      </c>
      <c r="K5" s="12">
        <f>IF(J5&gt;0,"Ganancia","Pérdida")</f>
        <v/>
      </c>
    </row>
    <row r="6">
      <c r="A6" s="6" t="inlineStr">
        <is>
          <t>Fondos de Inversión</t>
        </is>
      </c>
      <c r="B6" s="6" t="inlineStr">
        <is>
          <t>Fondo Mixto Conservador</t>
        </is>
      </c>
      <c r="C6" s="7" t="n">
        <v>45754.75749147769</v>
      </c>
      <c r="D6" s="8" t="n">
        <v>500</v>
      </c>
      <c r="E6" s="9" t="n">
        <v>45.8</v>
      </c>
      <c r="F6" s="10">
        <f>D6*E6</f>
        <v/>
      </c>
      <c r="G6" s="9" t="n">
        <v>47.5</v>
      </c>
      <c r="H6" s="10">
        <f>D6*G6</f>
        <v/>
      </c>
      <c r="I6" s="10">
        <f>H6-F6</f>
        <v/>
      </c>
      <c r="J6" s="11">
        <f>IF(F6&gt;0,(I6/F6)*100,0)</f>
        <v/>
      </c>
      <c r="K6" s="12">
        <f>IF(J6&gt;0,"Ganancia","Pérdida")</f>
        <v/>
      </c>
    </row>
    <row r="7">
      <c r="A7" s="6" t="inlineStr">
        <is>
          <t>ETF</t>
        </is>
      </c>
      <c r="B7" s="6" t="inlineStr">
        <is>
          <t>MSCI World ETF</t>
        </is>
      </c>
      <c r="C7" s="7" t="n">
        <v>45772.7574914802</v>
      </c>
      <c r="D7" s="8" t="n">
        <v>25</v>
      </c>
      <c r="E7" s="9" t="n">
        <v>320.5</v>
      </c>
      <c r="F7" s="10">
        <f>D7*E7</f>
        <v/>
      </c>
      <c r="G7" s="9" t="n">
        <v>335.2</v>
      </c>
      <c r="H7" s="10">
        <f>D7*G7</f>
        <v/>
      </c>
      <c r="I7" s="10">
        <f>H7-F7</f>
        <v/>
      </c>
      <c r="J7" s="11">
        <f>IF(F7&gt;0,(I7/F7)*100,0)</f>
        <v/>
      </c>
      <c r="K7" s="12">
        <f>IF(J7&gt;0,"Ganancia","Pérdida")</f>
        <v/>
      </c>
    </row>
    <row r="8">
      <c r="A8" s="6" t="inlineStr">
        <is>
          <t>Criptomonedas</t>
        </is>
      </c>
      <c r="B8" s="6" t="inlineStr">
        <is>
          <t>Bitcoin</t>
        </is>
      </c>
      <c r="C8" s="7" t="n">
        <v>45462.75749148255</v>
      </c>
      <c r="D8" s="8" t="n">
        <v>0.5</v>
      </c>
      <c r="E8" s="9" t="n">
        <v>28500</v>
      </c>
      <c r="F8" s="10">
        <f>D8*E8</f>
        <v/>
      </c>
      <c r="G8" s="9" t="n">
        <v>42500</v>
      </c>
      <c r="H8" s="10">
        <f>D8*G8</f>
        <v/>
      </c>
      <c r="I8" s="10">
        <f>H8-F8</f>
        <v/>
      </c>
      <c r="J8" s="11">
        <f>IF(F8&gt;0,(I8/F8)*100,0)</f>
        <v/>
      </c>
      <c r="K8" s="12">
        <f>IF(J8&gt;0,"Ganancia","Pérdida")</f>
        <v/>
      </c>
    </row>
    <row r="9">
      <c r="A9" s="6" t="inlineStr">
        <is>
          <t>Bonos</t>
        </is>
      </c>
      <c r="B9" s="6" t="inlineStr">
        <is>
          <t>Bonos del Estado 10Y</t>
        </is>
      </c>
      <c r="C9" s="7" t="n">
        <v>45726.75749148492</v>
      </c>
      <c r="D9" s="8" t="n">
        <v>10</v>
      </c>
      <c r="E9" s="9" t="n">
        <v>1020</v>
      </c>
      <c r="F9" s="10">
        <f>D9*E9</f>
        <v/>
      </c>
      <c r="G9" s="9" t="n">
        <v>1015</v>
      </c>
      <c r="H9" s="10">
        <f>D9*G9</f>
        <v/>
      </c>
      <c r="I9" s="10">
        <f>H9-F9</f>
        <v/>
      </c>
      <c r="J9" s="11">
        <f>IF(F9&gt;0,(I9/F9)*100,0)</f>
        <v/>
      </c>
      <c r="K9" s="12">
        <f>IF(J9&gt;0,"Ganancia","Pérdida")</f>
        <v/>
      </c>
    </row>
    <row r="10">
      <c r="A10" s="6" t="inlineStr">
        <is>
          <t>Acciones</t>
        </is>
      </c>
      <c r="B10" s="6" t="inlineStr">
        <is>
          <t>Banco Santander</t>
        </is>
      </c>
      <c r="C10" s="7" t="n">
        <v>45530.75749148733</v>
      </c>
      <c r="D10" s="8" t="n">
        <v>200</v>
      </c>
      <c r="E10" s="9" t="n">
        <v>3.45</v>
      </c>
      <c r="F10" s="10">
        <f>D10*E10</f>
        <v/>
      </c>
      <c r="G10" s="9" t="n">
        <v>3.72</v>
      </c>
      <c r="H10" s="10">
        <f>D10*G10</f>
        <v/>
      </c>
      <c r="I10" s="10">
        <f>H10-F10</f>
        <v/>
      </c>
      <c r="J10" s="11">
        <f>IF(F10&gt;0,(I10/F10)*100,0)</f>
        <v/>
      </c>
      <c r="K10" s="12">
        <f>IF(J10&gt;0,"Ganancia","Pérdida")</f>
        <v/>
      </c>
    </row>
    <row r="11">
      <c r="A11" s="6" t="inlineStr">
        <is>
          <t>ETF</t>
        </is>
      </c>
      <c r="B11" s="6" t="inlineStr">
        <is>
          <t>S&amp;P 500 ETF</t>
        </is>
      </c>
      <c r="C11" s="7" t="n">
        <v>45592.7574914897</v>
      </c>
      <c r="D11" s="8" t="n">
        <v>30</v>
      </c>
      <c r="E11" s="9" t="n">
        <v>425</v>
      </c>
      <c r="F11" s="10">
        <f>D11*E11</f>
        <v/>
      </c>
      <c r="G11" s="9" t="n">
        <v>445.3</v>
      </c>
      <c r="H11" s="10">
        <f>D11*G11</f>
        <v/>
      </c>
      <c r="I11" s="10">
        <f>H11-F11</f>
        <v/>
      </c>
      <c r="J11" s="11">
        <f>IF(F11&gt;0,(I11/F11)*100,0)</f>
        <v/>
      </c>
      <c r="K11" s="12">
        <f>IF(J11&gt;0,"Ganancia","Pérdida")</f>
        <v/>
      </c>
    </row>
    <row r="12">
      <c r="A12" s="6" t="inlineStr">
        <is>
          <t>Fondos de Inversión</t>
        </is>
      </c>
      <c r="B12" s="6" t="inlineStr">
        <is>
          <t>Fondo Renta Variable</t>
        </is>
      </c>
      <c r="C12" s="7" t="n">
        <v>45849.75749149201</v>
      </c>
      <c r="D12" s="8" t="n">
        <v>1000</v>
      </c>
      <c r="E12" s="9" t="n">
        <v>38.9</v>
      </c>
      <c r="F12" s="10">
        <f>D12*E12</f>
        <v/>
      </c>
      <c r="G12" s="9" t="n">
        <v>40.2</v>
      </c>
      <c r="H12" s="10">
        <f>D12*G12</f>
        <v/>
      </c>
      <c r="I12" s="10">
        <f>H12-F12</f>
        <v/>
      </c>
      <c r="J12" s="11">
        <f>IF(F12&gt;0,(I12/F12)*100,0)</f>
        <v/>
      </c>
      <c r="K12" s="12">
        <f>IF(J12&gt;0,"Ganancia","Pérdida")</f>
        <v/>
      </c>
    </row>
    <row r="13">
      <c r="A13" s="6" t="inlineStr">
        <is>
          <t>Acciones</t>
        </is>
      </c>
      <c r="B13" s="6" t="inlineStr">
        <is>
          <t>Telefónica</t>
        </is>
      </c>
      <c r="C13" s="7" t="n">
        <v>45605.7574914951</v>
      </c>
      <c r="D13" s="8" t="n">
        <v>300</v>
      </c>
      <c r="E13" s="9" t="n">
        <v>4.15</v>
      </c>
      <c r="F13" s="10">
        <f>D13*E13</f>
        <v/>
      </c>
      <c r="G13" s="9" t="n">
        <v>3.98</v>
      </c>
      <c r="H13" s="10">
        <f>D13*G13</f>
        <v/>
      </c>
      <c r="I13" s="10">
        <f>H13-F13</f>
        <v/>
      </c>
      <c r="J13" s="11">
        <f>IF(F13&gt;0,(I13/F13)*100,0)</f>
        <v/>
      </c>
      <c r="K13" s="12">
        <f>IF(J13&gt;0,"Ganancia","Pérdida")</f>
        <v/>
      </c>
    </row>
    <row r="14">
      <c r="A14" s="6" t="inlineStr">
        <is>
          <t>Criptomonedas</t>
        </is>
      </c>
      <c r="B14" s="6" t="inlineStr">
        <is>
          <t>Ethereum</t>
        </is>
      </c>
      <c r="C14" s="7" t="n">
        <v>45644.75749149751</v>
      </c>
      <c r="D14" s="8" t="n">
        <v>2.5</v>
      </c>
      <c r="E14" s="9" t="n">
        <v>1850</v>
      </c>
      <c r="F14" s="10">
        <f>D14*E14</f>
        <v/>
      </c>
      <c r="G14" s="9" t="n">
        <v>2650</v>
      </c>
      <c r="H14" s="10">
        <f>D14*G14</f>
        <v/>
      </c>
      <c r="I14" s="10">
        <f>H14-F14</f>
        <v/>
      </c>
      <c r="J14" s="11">
        <f>IF(F14&gt;0,(I14/F14)*100,0)</f>
        <v/>
      </c>
      <c r="K14" s="12">
        <f>IF(J14&gt;0,"Ganancia","Pérdida")</f>
        <v/>
      </c>
    </row>
    <row r="15">
      <c r="E15" s="13" t="inlineStr">
        <is>
          <t>TOTALES:</t>
        </is>
      </c>
      <c r="F15" s="14">
        <f>SUM(F5:F14)</f>
        <v/>
      </c>
      <c r="H15" s="14">
        <f>SUM(H5:H14)</f>
        <v/>
      </c>
      <c r="I15" s="14">
        <f>SUM(I5:I14)</f>
        <v/>
      </c>
      <c r="J15" s="15">
        <f>IF(F15&gt;0,(I15/F15)*100,0)</f>
        <v/>
      </c>
    </row>
    <row r="18">
      <c r="A18" s="16" t="inlineStr">
        <is>
          <t>RESUMEN POR TIPO DE ACTIVO</t>
        </is>
      </c>
    </row>
    <row r="19">
      <c r="A19" s="5" t="inlineStr">
        <is>
          <t>Tipo de Activo</t>
        </is>
      </c>
      <c r="B19" s="5" t="inlineStr">
        <is>
          <t>Inversión Total</t>
        </is>
      </c>
      <c r="C19" s="5" t="inlineStr">
        <is>
          <t>Valor Actual</t>
        </is>
      </c>
      <c r="D19" s="5" t="inlineStr">
        <is>
          <t>Rentabilidad %</t>
        </is>
      </c>
    </row>
    <row r="20">
      <c r="A20" s="17" t="inlineStr">
        <is>
          <t>Acciones</t>
        </is>
      </c>
      <c r="B20" s="10">
        <f>SUMIF(A5:A14,"Acciones",F5:F14)</f>
        <v/>
      </c>
      <c r="C20" s="10">
        <f>SUMIF(A5:A14,"Acciones",H5:H14)</f>
        <v/>
      </c>
      <c r="D20" s="11">
        <f>IF(B20&gt;0,((C20-B20)/B20)*100,0)</f>
        <v/>
      </c>
    </row>
    <row r="21">
      <c r="A21" s="17" t="inlineStr">
        <is>
          <t>Fondos de Inversión</t>
        </is>
      </c>
      <c r="B21" s="10">
        <f>SUMIF(A5:A14,"Fondos de Inversión",F5:F14)</f>
        <v/>
      </c>
      <c r="C21" s="10">
        <f>SUMIF(A5:A14,"Fondos de Inversión",H5:H14)</f>
        <v/>
      </c>
      <c r="D21" s="11">
        <f>IF(B21&gt;0,((C21-B21)/B21)*100,0)</f>
        <v/>
      </c>
    </row>
    <row r="22">
      <c r="A22" s="17" t="inlineStr">
        <is>
          <t>ETF</t>
        </is>
      </c>
      <c r="B22" s="10">
        <f>SUMIF(A5:A14,"ETF",F5:F14)</f>
        <v/>
      </c>
      <c r="C22" s="10">
        <f>SUMIF(A5:A14,"ETF",H5:H14)</f>
        <v/>
      </c>
      <c r="D22" s="11">
        <f>IF(B22&gt;0,((C22-B22)/B22)*100,0)</f>
        <v/>
      </c>
    </row>
    <row r="23">
      <c r="A23" s="17" t="inlineStr">
        <is>
          <t>Criptomonedas</t>
        </is>
      </c>
      <c r="B23" s="10">
        <f>SUMIF(A5:A14,"Criptomonedas",F5:F14)</f>
        <v/>
      </c>
      <c r="C23" s="10">
        <f>SUMIF(A5:A14,"Criptomonedas",H5:H14)</f>
        <v/>
      </c>
      <c r="D23" s="11">
        <f>IF(B23&gt;0,((C23-B23)/B23)*100,0)</f>
        <v/>
      </c>
    </row>
    <row r="24">
      <c r="A24" s="17" t="inlineStr">
        <is>
          <t>Bonos</t>
        </is>
      </c>
      <c r="B24" s="10">
        <f>SUMIF(A5:A14,"Bonos",F5:F14)</f>
        <v/>
      </c>
      <c r="C24" s="10">
        <f>SUMIF(A5:A14,"Bonos",H5:H14)</f>
        <v/>
      </c>
      <c r="D24" s="11">
        <f>IF(B24&gt;0,((C24-B24)/B24)*100,0)</f>
        <v/>
      </c>
    </row>
  </sheetData>
  <mergeCells count="3">
    <mergeCell ref="A1:K1"/>
    <mergeCell ref="A2:K2"/>
    <mergeCell ref="A18:D18"/>
  </mergeCells>
  <conditionalFormatting sqref="J5:J14">
    <cfRule type="expression" priority="1" dxfId="0">
      <formula>J5&gt;0</formula>
    </cfRule>
    <cfRule type="expression" priority="2" dxfId="1">
      <formula>J5&lt;=0</formula>
    </cfRule>
  </conditionalFormatting>
  <conditionalFormatting sqref="I5:I14">
    <cfRule type="expression" priority="3" dxfId="0">
      <formula>I5&gt;0</formula>
    </cfRule>
    <cfRule type="expression" priority="4" dxfId="1">
      <formula>I5&lt;=0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5" customWidth="1" min="3" max="3"/>
    <col width="12" customWidth="1" min="4" max="4"/>
    <col width="15" customWidth="1" min="5" max="5"/>
    <col width="15" customWidth="1" min="6" max="6"/>
    <col width="35" customWidth="1" min="7" max="7"/>
  </cols>
  <sheetData>
    <row r="1">
      <c r="A1" s="1" t="inlineStr">
        <is>
          <t>REGISTRO DE MOVIMIENTOS</t>
        </is>
      </c>
    </row>
    <row r="3">
      <c r="A3" s="5" t="inlineStr">
        <is>
          <t>Fecha</t>
        </is>
      </c>
      <c r="B3" s="5" t="inlineStr">
        <is>
          <t>Tipo Operación</t>
        </is>
      </c>
      <c r="C3" s="5" t="inlineStr">
        <is>
          <t>Activo</t>
        </is>
      </c>
      <c r="D3" s="5" t="inlineStr">
        <is>
          <t>Cantidad</t>
        </is>
      </c>
      <c r="E3" s="5" t="inlineStr">
        <is>
          <t>Precio Unitario</t>
        </is>
      </c>
      <c r="F3" s="5" t="inlineStr">
        <is>
          <t>Importe Total</t>
        </is>
      </c>
      <c r="G3" s="5" t="inlineStr">
        <is>
          <t>Notas</t>
        </is>
      </c>
    </row>
    <row r="4">
      <c r="A4" s="7" t="n">
        <v>45402.75749152265</v>
      </c>
      <c r="B4" s="18" t="inlineStr">
        <is>
          <t>Compra</t>
        </is>
      </c>
      <c r="C4" s="6" t="inlineStr">
        <is>
          <t>Iberdrola</t>
        </is>
      </c>
      <c r="D4" s="8" t="n">
        <v>150</v>
      </c>
      <c r="E4" s="9" t="n">
        <v>11.2</v>
      </c>
      <c r="F4" s="10">
        <f>D4*E4</f>
        <v/>
      </c>
      <c r="G4" s="6" t="inlineStr">
        <is>
          <t>Inversión inicial</t>
        </is>
      </c>
    </row>
    <row r="5">
      <c r="A5" s="7" t="n">
        <v>45432.75749152269</v>
      </c>
      <c r="B5" s="18" t="inlineStr">
        <is>
          <t>Compra</t>
        </is>
      </c>
      <c r="C5" s="6" t="inlineStr">
        <is>
          <t>Fondo Mixto Conservador</t>
        </is>
      </c>
      <c r="D5" s="8" t="n">
        <v>500</v>
      </c>
      <c r="E5" s="9" t="n">
        <v>45.8</v>
      </c>
      <c r="F5" s="10">
        <f>D5*E5</f>
        <v/>
      </c>
      <c r="G5" s="6" t="inlineStr">
        <is>
          <t>Para diversificar cartera</t>
        </is>
      </c>
    </row>
    <row r="6">
      <c r="A6" s="7" t="n">
        <v>45472.75749152271</v>
      </c>
      <c r="B6" s="18" t="inlineStr">
        <is>
          <t>Compra</t>
        </is>
      </c>
      <c r="C6" s="6" t="inlineStr">
        <is>
          <t>MSCI World ETF</t>
        </is>
      </c>
      <c r="D6" s="8" t="n">
        <v>25</v>
      </c>
      <c r="E6" s="9" t="n">
        <v>320.5</v>
      </c>
      <c r="F6" s="10">
        <f>D6*E6</f>
        <v/>
      </c>
      <c r="G6" s="6" t="inlineStr">
        <is>
          <t>Exposición internacional</t>
        </is>
      </c>
    </row>
    <row r="7">
      <c r="A7" s="7" t="n">
        <v>45552.75749152272</v>
      </c>
      <c r="B7" s="18" t="inlineStr">
        <is>
          <t>Compra</t>
        </is>
      </c>
      <c r="C7" s="6" t="inlineStr">
        <is>
          <t>Bitcoin</t>
        </is>
      </c>
      <c r="D7" s="8" t="n">
        <v>0.5</v>
      </c>
      <c r="E7" s="9" t="n">
        <v>28500</v>
      </c>
      <c r="F7" s="10">
        <f>D7*E7</f>
        <v/>
      </c>
      <c r="G7" s="6" t="inlineStr">
        <is>
          <t>Inversión en criptomonedas</t>
        </is>
      </c>
    </row>
    <row r="8">
      <c r="A8" s="7" t="n">
        <v>45602.75749152273</v>
      </c>
      <c r="B8" s="18" t="inlineStr">
        <is>
          <t>Compra</t>
        </is>
      </c>
      <c r="C8" s="6" t="inlineStr">
        <is>
          <t>Bonos del Estado 10Y</t>
        </is>
      </c>
      <c r="D8" s="8" t="n">
        <v>10</v>
      </c>
      <c r="E8" s="9" t="n">
        <v>1020</v>
      </c>
      <c r="F8" s="10">
        <f>D8*E8</f>
        <v/>
      </c>
      <c r="G8" s="6" t="inlineStr">
        <is>
          <t>Renta fija</t>
        </is>
      </c>
    </row>
    <row r="9">
      <c r="A9" s="7" t="n">
        <v>45652.75749152275</v>
      </c>
      <c r="B9" s="18" t="inlineStr">
        <is>
          <t>Compra</t>
        </is>
      </c>
      <c r="C9" s="6" t="inlineStr">
        <is>
          <t>Banco Santander</t>
        </is>
      </c>
      <c r="D9" s="8" t="n">
        <v>200</v>
      </c>
      <c r="E9" s="9" t="n">
        <v>3.45</v>
      </c>
      <c r="F9" s="10">
        <f>D9*E9</f>
        <v/>
      </c>
      <c r="G9" s="6" t="inlineStr">
        <is>
          <t>Compra de oportunidad</t>
        </is>
      </c>
    </row>
    <row r="10">
      <c r="A10" s="7" t="n">
        <v>45702.75749152275</v>
      </c>
      <c r="B10" s="18" t="inlineStr">
        <is>
          <t>Compra</t>
        </is>
      </c>
      <c r="C10" s="6" t="inlineStr">
        <is>
          <t>S&amp;P 500 ETF</t>
        </is>
      </c>
      <c r="D10" s="8" t="n">
        <v>30</v>
      </c>
      <c r="E10" s="9" t="n">
        <v>425</v>
      </c>
      <c r="F10" s="10">
        <f>D10*E10</f>
        <v/>
      </c>
      <c r="G10" s="6" t="inlineStr">
        <is>
          <t>Índice USA</t>
        </is>
      </c>
    </row>
    <row r="11">
      <c r="A11" s="7" t="n">
        <v>45772.75749152275</v>
      </c>
      <c r="B11" s="18" t="inlineStr">
        <is>
          <t>Compra</t>
        </is>
      </c>
      <c r="C11" s="6" t="inlineStr">
        <is>
          <t>Fondo Renta Variable</t>
        </is>
      </c>
      <c r="D11" s="8" t="n">
        <v>1000</v>
      </c>
      <c r="E11" s="9" t="n">
        <v>38.9</v>
      </c>
      <c r="F11" s="10">
        <f>D11*E11</f>
        <v/>
      </c>
      <c r="G11" s="6" t="inlineStr">
        <is>
          <t>Aportación mensual</t>
        </is>
      </c>
    </row>
    <row r="12">
      <c r="A12" s="7" t="n">
        <v>45832.75749152277</v>
      </c>
      <c r="B12" s="18" t="inlineStr">
        <is>
          <t>Compra</t>
        </is>
      </c>
      <c r="C12" s="6" t="inlineStr">
        <is>
          <t>Telefónica</t>
        </is>
      </c>
      <c r="D12" s="8" t="n">
        <v>300</v>
      </c>
      <c r="E12" s="9" t="n">
        <v>4.15</v>
      </c>
      <c r="F12" s="10">
        <f>D12*E12</f>
        <v/>
      </c>
      <c r="G12" s="6" t="inlineStr">
        <is>
          <t>Valor estable</t>
        </is>
      </c>
    </row>
    <row r="13">
      <c r="A13" s="7" t="n">
        <v>45872.75749152283</v>
      </c>
      <c r="B13" s="18" t="inlineStr">
        <is>
          <t>Compra</t>
        </is>
      </c>
      <c r="C13" s="6" t="inlineStr">
        <is>
          <t>Ethereum</t>
        </is>
      </c>
      <c r="D13" s="8" t="n">
        <v>2.5</v>
      </c>
      <c r="E13" s="9" t="n">
        <v>1850</v>
      </c>
      <c r="F13" s="10">
        <f>D13*E13</f>
        <v/>
      </c>
      <c r="G13" s="6" t="inlineStr">
        <is>
          <t>Inversión crypto</t>
        </is>
      </c>
    </row>
    <row r="14">
      <c r="A14" s="7" t="n">
        <v>45932.75749152285</v>
      </c>
      <c r="B14" s="18" t="inlineStr">
        <is>
          <t>Venta</t>
        </is>
      </c>
      <c r="C14" s="6" t="inlineStr">
        <is>
          <t>Iberdrola</t>
        </is>
      </c>
      <c r="D14" s="8" t="n">
        <v>50</v>
      </c>
      <c r="E14" s="9" t="n">
        <v>12.1</v>
      </c>
      <c r="F14" s="10">
        <f>D14*E14</f>
        <v/>
      </c>
      <c r="G14" s="6" t="inlineStr">
        <is>
          <t>Realización de beneficios</t>
        </is>
      </c>
    </row>
    <row r="15">
      <c r="A15" s="7" t="n">
        <v>45992.75749152286</v>
      </c>
      <c r="B15" s="18" t="inlineStr">
        <is>
          <t>Compra</t>
        </is>
      </c>
      <c r="C15" s="6" t="inlineStr">
        <is>
          <t>Iberdrola</t>
        </is>
      </c>
      <c r="D15" s="8" t="n">
        <v>50</v>
      </c>
      <c r="E15" s="9" t="n">
        <v>11.85</v>
      </c>
      <c r="F15" s="10">
        <f>D15*E15</f>
        <v/>
      </c>
      <c r="G15" s="6" t="inlineStr">
        <is>
          <t>Recompra después de corrección</t>
        </is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3" customWidth="1" min="5" max="5"/>
    <col width="15" customWidth="1" min="6" max="6"/>
  </cols>
  <sheetData>
    <row r="1">
      <c r="A1" s="1" t="inlineStr">
        <is>
          <t>MIS OBJETIVOS DE INVERSIÓN</t>
        </is>
      </c>
    </row>
    <row r="3">
      <c r="A3" s="5" t="inlineStr">
        <is>
          <t>Objetivo</t>
        </is>
      </c>
      <c r="B3" s="5" t="inlineStr">
        <is>
          <t>Monto Objetivo</t>
        </is>
      </c>
      <c r="C3" s="5" t="inlineStr">
        <is>
          <t>Fecha Objetivo</t>
        </is>
      </c>
      <c r="D3" s="5" t="inlineStr">
        <is>
          <t>Ahorro Actual</t>
        </is>
      </c>
      <c r="E3" s="5" t="inlineStr">
        <is>
          <t>Progreso %</t>
        </is>
      </c>
      <c r="F3" s="5" t="inlineStr">
        <is>
          <t>Restante</t>
        </is>
      </c>
    </row>
    <row r="4">
      <c r="A4" s="6" t="inlineStr">
        <is>
          <t>Fondo de emergencia</t>
        </is>
      </c>
      <c r="B4" s="19" t="n">
        <v>10000</v>
      </c>
      <c r="C4" s="7" t="n">
        <v>46232.75749155197</v>
      </c>
      <c r="D4" s="19" t="n">
        <v>6500</v>
      </c>
      <c r="E4" s="20">
        <f>IF(B4&gt;0,(D4/B4)*100,0)</f>
        <v/>
      </c>
      <c r="F4" s="21">
        <f>B4-D4</f>
        <v/>
      </c>
    </row>
    <row r="5">
      <c r="A5" s="6" t="inlineStr">
        <is>
          <t>Entrada piso</t>
        </is>
      </c>
      <c r="B5" s="19" t="n">
        <v>40000</v>
      </c>
      <c r="C5" s="7" t="n">
        <v>46782.75749155341</v>
      </c>
      <c r="D5" s="19" t="n">
        <v>15000</v>
      </c>
      <c r="E5" s="20">
        <f>IF(B5&gt;0,(D5/B5)*100,0)</f>
        <v/>
      </c>
      <c r="F5" s="21">
        <f>B5-D5</f>
        <v/>
      </c>
    </row>
    <row r="6">
      <c r="A6" s="6" t="inlineStr">
        <is>
          <t>Jubilación anticipada</t>
        </is>
      </c>
      <c r="B6" s="19" t="n">
        <v>250000</v>
      </c>
      <c r="C6" s="7" t="n">
        <v>53352.75749155479</v>
      </c>
      <c r="D6" s="19" t="n">
        <v>45000</v>
      </c>
      <c r="E6" s="20">
        <f>IF(B6&gt;0,(D6/B6)*100,0)</f>
        <v/>
      </c>
      <c r="F6" s="21">
        <f>B6-D6</f>
        <v/>
      </c>
    </row>
    <row r="7">
      <c r="A7" s="6" t="inlineStr">
        <is>
          <t>Viaje vuelta al mundo</t>
        </is>
      </c>
      <c r="B7" s="19" t="n">
        <v>15000</v>
      </c>
      <c r="C7" s="7" t="n">
        <v>46417.75749155613</v>
      </c>
      <c r="D7" s="19" t="n">
        <v>8000</v>
      </c>
      <c r="E7" s="20">
        <f>IF(B7&gt;0,(D7/B7)*100,0)</f>
        <v/>
      </c>
      <c r="F7" s="21">
        <f>B7-D7</f>
        <v/>
      </c>
    </row>
    <row r="8">
      <c r="A8" s="6" t="inlineStr">
        <is>
          <t>Coche nuevo</t>
        </is>
      </c>
      <c r="B8" s="19" t="n">
        <v>25000</v>
      </c>
      <c r="C8" s="7" t="n">
        <v>46592.75749155765</v>
      </c>
      <c r="D8" s="19" t="n">
        <v>12000</v>
      </c>
      <c r="E8" s="20">
        <f>IF(B8&gt;0,(D8/B8)*100,0)</f>
        <v/>
      </c>
      <c r="F8" s="21">
        <f>B8-D8</f>
        <v/>
      </c>
    </row>
  </sheetData>
  <mergeCells count="1">
    <mergeCell ref="A1:F1"/>
  </mergeCells>
  <conditionalFormatting sqref="E4:E8">
    <cfRule type="dataBar" priority="1">
      <dataBar showValue="1">
        <cfvo type="num" val="0"/>
        <cfvo type="num" val="100"/>
        <color rgb="004472C4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2026-01-30T18:10:47Z</dcterms:created>
  <dcterms:modified xmlns:dcterms="http://purl.org/dc/terms/" xmlns:xsi="http://www.w3.org/2001/XMLSchema-instance" xsi:type="dcterms:W3CDTF">2026-01-30T18:10:47Z</dcterms:modified>
</cp:coreProperties>
</file>